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 activeTab="1"/>
  </bookViews>
  <sheets>
    <sheet name="SIMULADOR" sheetId="1" r:id="rId1"/>
    <sheet name="PLanilha Melhorada" sheetId="4" r:id="rId2"/>
  </sheets>
  <calcPr calcId="124519"/>
</workbook>
</file>

<file path=xl/calcChain.xml><?xml version="1.0" encoding="utf-8"?>
<calcChain xmlns="http://schemas.openxmlformats.org/spreadsheetml/2006/main">
  <c r="B7" i="1"/>
  <c r="C7"/>
  <c r="D7"/>
  <c r="B8" s="1"/>
  <c r="C8"/>
  <c r="C9"/>
  <c r="C10"/>
  <c r="C11" s="1"/>
  <c r="F2" i="4"/>
  <c r="F3" s="1"/>
  <c r="F4" s="1"/>
  <c r="C12" i="1" l="1"/>
  <c r="D8"/>
  <c r="B9" s="1"/>
  <c r="D9" s="1"/>
  <c r="B10" s="1"/>
  <c r="D10" s="1"/>
  <c r="B11" s="1"/>
  <c r="D11" s="1"/>
  <c r="B12" s="1"/>
  <c r="D2"/>
  <c r="B3" s="1"/>
  <c r="C3"/>
  <c r="C4"/>
  <c r="C5" s="1"/>
  <c r="C6" s="1"/>
  <c r="C8" i="4"/>
  <c r="C9" s="1"/>
  <c r="C10" s="1"/>
  <c r="C11" s="1"/>
  <c r="C12" s="1"/>
  <c r="C13" s="1"/>
  <c r="C14" s="1"/>
  <c r="C15" s="1"/>
  <c r="C16" s="1"/>
  <c r="C17" s="1"/>
  <c r="C18" s="1"/>
  <c r="C19" s="1"/>
  <c r="D12" i="1" l="1"/>
  <c r="B13" s="1"/>
  <c r="C13"/>
  <c r="D3"/>
  <c r="B4" s="1"/>
  <c r="D4" s="1"/>
  <c r="B5" s="1"/>
  <c r="D5" s="1"/>
  <c r="B6" s="1"/>
  <c r="D6" s="1"/>
  <c r="E19" i="4"/>
  <c r="C20"/>
  <c r="E7"/>
  <c r="F7" s="1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D13" i="1" l="1"/>
  <c r="B14" s="1"/>
  <c r="C14"/>
  <c r="G19" i="4"/>
  <c r="P20" s="1"/>
  <c r="F19"/>
  <c r="E20"/>
  <c r="C21"/>
  <c r="E10"/>
  <c r="F10" s="1"/>
  <c r="I7"/>
  <c r="J7" s="1"/>
  <c r="K7" s="1"/>
  <c r="L7" s="1"/>
  <c r="P7"/>
  <c r="G7"/>
  <c r="P8" s="1"/>
  <c r="E8"/>
  <c r="F8" s="1"/>
  <c r="C15" i="1" l="1"/>
  <c r="D14"/>
  <c r="B15" s="1"/>
  <c r="G20" i="4"/>
  <c r="P21" s="1"/>
  <c r="F20"/>
  <c r="C22"/>
  <c r="E21"/>
  <c r="G8"/>
  <c r="P9" s="1"/>
  <c r="I8"/>
  <c r="J8" s="1"/>
  <c r="K8" s="1"/>
  <c r="L8" s="1"/>
  <c r="I9" s="1"/>
  <c r="J9" s="1"/>
  <c r="K9" s="1"/>
  <c r="L9" s="1"/>
  <c r="I10" s="1"/>
  <c r="M7"/>
  <c r="N7" s="1"/>
  <c r="C16" i="1" l="1"/>
  <c r="D15"/>
  <c r="B16" s="1"/>
  <c r="G21" i="4"/>
  <c r="P22" s="1"/>
  <c r="F21"/>
  <c r="C23"/>
  <c r="E22"/>
  <c r="M8"/>
  <c r="N8" s="1"/>
  <c r="E9"/>
  <c r="F9" s="1"/>
  <c r="J10"/>
  <c r="K10" s="1"/>
  <c r="L10" s="1"/>
  <c r="I11" s="1"/>
  <c r="D16" i="1" l="1"/>
  <c r="B17" s="1"/>
  <c r="C17"/>
  <c r="C24" i="4"/>
  <c r="E23"/>
  <c r="F22"/>
  <c r="G22" s="1"/>
  <c r="P23" s="1"/>
  <c r="M9"/>
  <c r="M10" s="1"/>
  <c r="J11"/>
  <c r="K11" s="1"/>
  <c r="L11" s="1"/>
  <c r="I12" s="1"/>
  <c r="D17" i="1" l="1"/>
  <c r="B18" s="1"/>
  <c r="C18"/>
  <c r="C25" i="4"/>
  <c r="E24"/>
  <c r="F23"/>
  <c r="G23" s="1"/>
  <c r="P24" s="1"/>
  <c r="G9"/>
  <c r="P10" s="1"/>
  <c r="G10"/>
  <c r="P11" s="1"/>
  <c r="N9"/>
  <c r="M11"/>
  <c r="N10"/>
  <c r="E11"/>
  <c r="F11" s="1"/>
  <c r="J12"/>
  <c r="K12" s="1"/>
  <c r="L12" s="1"/>
  <c r="I13" s="1"/>
  <c r="C19" i="1" l="1"/>
  <c r="D18"/>
  <c r="B19" s="1"/>
  <c r="C26" i="4"/>
  <c r="E25"/>
  <c r="G24"/>
  <c r="P25" s="1"/>
  <c r="F24"/>
  <c r="G11"/>
  <c r="P12" s="1"/>
  <c r="M12"/>
  <c r="N11"/>
  <c r="E12"/>
  <c r="F12" s="1"/>
  <c r="J13"/>
  <c r="K13" s="1"/>
  <c r="L13" s="1"/>
  <c r="I14" s="1"/>
  <c r="D19" i="1" l="1"/>
  <c r="B20" s="1"/>
  <c r="C20"/>
  <c r="C27" i="4"/>
  <c r="E26"/>
  <c r="G25"/>
  <c r="P26" s="1"/>
  <c r="F25"/>
  <c r="G12"/>
  <c r="P13" s="1"/>
  <c r="M13"/>
  <c r="N12"/>
  <c r="E13"/>
  <c r="F13" s="1"/>
  <c r="J14"/>
  <c r="K14" s="1"/>
  <c r="L14" s="1"/>
  <c r="I15" s="1"/>
  <c r="D20" i="1" l="1"/>
  <c r="B21" s="1"/>
  <c r="C21"/>
  <c r="C28" i="4"/>
  <c r="E27"/>
  <c r="F26"/>
  <c r="G26" s="1"/>
  <c r="P27" s="1"/>
  <c r="G13"/>
  <c r="P14" s="1"/>
  <c r="M14"/>
  <c r="N13"/>
  <c r="E14"/>
  <c r="F14" s="1"/>
  <c r="J15"/>
  <c r="K15" s="1"/>
  <c r="L15" s="1"/>
  <c r="I16" s="1"/>
  <c r="D21" i="1" l="1"/>
  <c r="B22" s="1"/>
  <c r="C22"/>
  <c r="F27" i="4"/>
  <c r="G27" s="1"/>
  <c r="P28" s="1"/>
  <c r="C29"/>
  <c r="E28"/>
  <c r="G14"/>
  <c r="P15" s="1"/>
  <c r="M15"/>
  <c r="N14"/>
  <c r="J16"/>
  <c r="K16" s="1"/>
  <c r="L16" s="1"/>
  <c r="I17" s="1"/>
  <c r="C23" i="1" l="1"/>
  <c r="D22"/>
  <c r="B23" s="1"/>
  <c r="F28" i="4"/>
  <c r="G28" s="1"/>
  <c r="P29" s="1"/>
  <c r="C30"/>
  <c r="E29"/>
  <c r="M16"/>
  <c r="N15"/>
  <c r="E15"/>
  <c r="F15" s="1"/>
  <c r="J17"/>
  <c r="K17" s="1"/>
  <c r="L17" s="1"/>
  <c r="I18" s="1"/>
  <c r="C24" i="1" l="1"/>
  <c r="D23"/>
  <c r="B24" s="1"/>
  <c r="C31" i="4"/>
  <c r="E30"/>
  <c r="G29"/>
  <c r="P30" s="1"/>
  <c r="F29"/>
  <c r="J18"/>
  <c r="K18" s="1"/>
  <c r="L18" s="1"/>
  <c r="I19" s="1"/>
  <c r="J19" s="1"/>
  <c r="K19" s="1"/>
  <c r="L19" s="1"/>
  <c r="I20" s="1"/>
  <c r="J20" s="1"/>
  <c r="K20" s="1"/>
  <c r="L20" s="1"/>
  <c r="I21" s="1"/>
  <c r="M17"/>
  <c r="N16"/>
  <c r="E16"/>
  <c r="D24" i="1" l="1"/>
  <c r="B25" s="1"/>
  <c r="C25"/>
  <c r="G16" i="4"/>
  <c r="P17" s="1"/>
  <c r="F16"/>
  <c r="C32"/>
  <c r="E31"/>
  <c r="G30"/>
  <c r="P31" s="1"/>
  <c r="F30"/>
  <c r="J21"/>
  <c r="K21" s="1"/>
  <c r="L21" s="1"/>
  <c r="I22" s="1"/>
  <c r="J22" s="1"/>
  <c r="K22" s="1"/>
  <c r="L22" s="1"/>
  <c r="I23" s="1"/>
  <c r="J23" s="1"/>
  <c r="K23" s="1"/>
  <c r="L23" s="1"/>
  <c r="I24" s="1"/>
  <c r="J24" s="1"/>
  <c r="K24" s="1"/>
  <c r="L24" s="1"/>
  <c r="I25" s="1"/>
  <c r="J25" s="1"/>
  <c r="K25" s="1"/>
  <c r="L25" s="1"/>
  <c r="I26" s="1"/>
  <c r="J26" s="1"/>
  <c r="K26" s="1"/>
  <c r="L26" s="1"/>
  <c r="I27" s="1"/>
  <c r="G15"/>
  <c r="P16" s="1"/>
  <c r="M18"/>
  <c r="N17"/>
  <c r="E17"/>
  <c r="F17" s="1"/>
  <c r="D25" i="1" l="1"/>
  <c r="B26" s="1"/>
  <c r="C26"/>
  <c r="C33" i="4"/>
  <c r="E32"/>
  <c r="G31"/>
  <c r="P32" s="1"/>
  <c r="F31"/>
  <c r="J27"/>
  <c r="K27" s="1"/>
  <c r="L27" s="1"/>
  <c r="I28" s="1"/>
  <c r="N18"/>
  <c r="M19"/>
  <c r="G17"/>
  <c r="C27" i="1" l="1"/>
  <c r="D26"/>
  <c r="B27" s="1"/>
  <c r="C34" i="4"/>
  <c r="E33"/>
  <c r="G32"/>
  <c r="P33" s="1"/>
  <c r="F32"/>
  <c r="J28"/>
  <c r="K28" s="1"/>
  <c r="L28" s="1"/>
  <c r="I29" s="1"/>
  <c r="N19"/>
  <c r="M20"/>
  <c r="E18"/>
  <c r="F18" s="1"/>
  <c r="P18"/>
  <c r="C28" i="1" l="1"/>
  <c r="D27"/>
  <c r="B28" s="1"/>
  <c r="C35" i="4"/>
  <c r="E34"/>
  <c r="F33"/>
  <c r="G33" s="1"/>
  <c r="P34" s="1"/>
  <c r="J29"/>
  <c r="K29" s="1"/>
  <c r="L29" s="1"/>
  <c r="I30" s="1"/>
  <c r="J30" s="1"/>
  <c r="K30" s="1"/>
  <c r="L30" s="1"/>
  <c r="I31" s="1"/>
  <c r="J31" s="1"/>
  <c r="K31" s="1"/>
  <c r="L31" s="1"/>
  <c r="I32" s="1"/>
  <c r="M21"/>
  <c r="N20"/>
  <c r="G18"/>
  <c r="P19" s="1"/>
  <c r="D28" i="1" l="1"/>
  <c r="B29" s="1"/>
  <c r="C29"/>
  <c r="C36" i="4"/>
  <c r="E35"/>
  <c r="G34"/>
  <c r="P35" s="1"/>
  <c r="F34"/>
  <c r="J32"/>
  <c r="K32" s="1"/>
  <c r="L32" s="1"/>
  <c r="I33" s="1"/>
  <c r="M22"/>
  <c r="N21"/>
  <c r="D29" i="1" l="1"/>
  <c r="B30" s="1"/>
  <c r="C30"/>
  <c r="C37" i="4"/>
  <c r="E36"/>
  <c r="G35"/>
  <c r="P36" s="1"/>
  <c r="F35"/>
  <c r="J33"/>
  <c r="K33" s="1"/>
  <c r="L33" s="1"/>
  <c r="I34" s="1"/>
  <c r="M23"/>
  <c r="N22"/>
  <c r="C31" i="1" l="1"/>
  <c r="D31" s="1"/>
  <c r="D30"/>
  <c r="B31" s="1"/>
  <c r="E37" i="4"/>
  <c r="F36"/>
  <c r="G36" s="1"/>
  <c r="P37" s="1"/>
  <c r="J34"/>
  <c r="K34" s="1"/>
  <c r="L34" s="1"/>
  <c r="I35" s="1"/>
  <c r="J35" s="1"/>
  <c r="K35" s="1"/>
  <c r="L35" s="1"/>
  <c r="I36" s="1"/>
  <c r="J36" s="1"/>
  <c r="K36" s="1"/>
  <c r="L36" s="1"/>
  <c r="I37" s="1"/>
  <c r="J37" s="1"/>
  <c r="K37" s="1"/>
  <c r="L37" s="1"/>
  <c r="N23"/>
  <c r="M24"/>
  <c r="F37" l="1"/>
  <c r="G37" s="1"/>
  <c r="N24"/>
  <c r="M25"/>
  <c r="N25" l="1"/>
  <c r="M26"/>
  <c r="M27" l="1"/>
  <c r="N26"/>
  <c r="M28" l="1"/>
  <c r="N27"/>
  <c r="N28" l="1"/>
  <c r="M29"/>
  <c r="M30" l="1"/>
  <c r="N29"/>
  <c r="N30" l="1"/>
  <c r="M31"/>
  <c r="J1" l="1"/>
  <c r="J2" s="1"/>
  <c r="M32"/>
  <c r="N31"/>
  <c r="J3" l="1"/>
  <c r="N32"/>
  <c r="M33"/>
  <c r="M34" l="1"/>
  <c r="N33"/>
  <c r="G1" i="1"/>
  <c r="N34" i="4" l="1"/>
  <c r="M35"/>
  <c r="N35" l="1"/>
  <c r="M36"/>
  <c r="M37" l="1"/>
  <c r="N36"/>
  <c r="N37" l="1"/>
</calcChain>
</file>

<file path=xl/sharedStrings.xml><?xml version="1.0" encoding="utf-8"?>
<sst xmlns="http://schemas.openxmlformats.org/spreadsheetml/2006/main" count="30" uniqueCount="27">
  <si>
    <t>REGRA DE GERENCIAMENTO</t>
  </si>
  <si>
    <t>BANCA ATUALIZADA</t>
  </si>
  <si>
    <t>GANHOS/PERDAS</t>
  </si>
  <si>
    <t>CRESCIM. BANCA</t>
  </si>
  <si>
    <t>META DIARIA</t>
  </si>
  <si>
    <t>BANCA INICIAL</t>
  </si>
  <si>
    <t>% DE RISCO</t>
  </si>
  <si>
    <t>V/OPERAÇÃO</t>
  </si>
  <si>
    <t>PERDA PERMITIDA</t>
  </si>
  <si>
    <t>% DE PERDA</t>
  </si>
  <si>
    <t>PERDAS DIARIAS</t>
  </si>
  <si>
    <t>DATA</t>
  </si>
  <si>
    <t>%O.P</t>
  </si>
  <si>
    <t>INVEST</t>
  </si>
  <si>
    <t>RESULTADO O.P</t>
  </si>
  <si>
    <t>LUCRO O.P</t>
  </si>
  <si>
    <t>L/MEIO</t>
  </si>
  <si>
    <t>SIMULAÇÃO</t>
  </si>
  <si>
    <t>DIAS</t>
  </si>
  <si>
    <t>VALOR INICIAL</t>
  </si>
  <si>
    <t>VALOR FINAL DO DIA</t>
  </si>
  <si>
    <t>30 DIAS:</t>
  </si>
  <si>
    <t>DEVE APLICAR</t>
  </si>
  <si>
    <t>RESULT. O.P</t>
  </si>
  <si>
    <t>META FUTURA</t>
  </si>
  <si>
    <t>BANCA FUTURA</t>
  </si>
  <si>
    <t>Valor a ser investido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</si>
</sst>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11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0" xfId="0" applyFont="1" applyFill="1"/>
    <xf numFmtId="0" fontId="4" fillId="2" borderId="1" xfId="0" applyFont="1" applyFill="1" applyBorder="1" applyAlignment="1">
      <alignment horizontal="left"/>
    </xf>
    <xf numFmtId="164" fontId="4" fillId="2" borderId="1" xfId="1" applyFont="1" applyFill="1" applyBorder="1"/>
    <xf numFmtId="9" fontId="4" fillId="2" borderId="1" xfId="2" applyFont="1" applyFill="1" applyBorder="1"/>
    <xf numFmtId="0" fontId="4" fillId="2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164" fontId="0" fillId="3" borderId="1" xfId="1" applyFont="1" applyFill="1" applyBorder="1"/>
    <xf numFmtId="164" fontId="4" fillId="5" borderId="1" xfId="0" applyNumberFormat="1" applyFont="1" applyFill="1" applyBorder="1"/>
    <xf numFmtId="164" fontId="0" fillId="7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2" fillId="8" borderId="1" xfId="1" applyFont="1" applyFill="1" applyBorder="1" applyAlignment="1">
      <alignment horizontal="center"/>
    </xf>
    <xf numFmtId="9" fontId="2" fillId="8" borderId="1" xfId="2" applyFont="1" applyFill="1" applyBorder="1" applyAlignment="1">
      <alignment horizontal="center"/>
    </xf>
    <xf numFmtId="0" fontId="2" fillId="8" borderId="0" xfId="0" applyFont="1" applyFill="1" applyAlignment="1"/>
    <xf numFmtId="0" fontId="2" fillId="8" borderId="0" xfId="0" applyFont="1" applyFill="1"/>
    <xf numFmtId="164" fontId="2" fillId="9" borderId="0" xfId="0" applyNumberFormat="1" applyFont="1" applyFill="1"/>
    <xf numFmtId="164" fontId="0" fillId="0" borderId="0" xfId="1" applyFont="1" applyAlignment="1">
      <alignment horizontal="center"/>
    </xf>
    <xf numFmtId="9" fontId="0" fillId="0" borderId="0" xfId="2" applyFont="1" applyAlignment="1">
      <alignment horizontal="center"/>
    </xf>
    <xf numFmtId="164" fontId="0" fillId="0" borderId="0" xfId="0" applyNumberFormat="1" applyAlignment="1"/>
    <xf numFmtId="0" fontId="0" fillId="0" borderId="0" xfId="0" applyAlignment="1"/>
    <xf numFmtId="0" fontId="2" fillId="4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64" fontId="2" fillId="10" borderId="1" xfId="0" applyNumberFormat="1" applyFont="1" applyFill="1" applyBorder="1"/>
    <xf numFmtId="164" fontId="3" fillId="3" borderId="3" xfId="0" applyNumberFormat="1" applyFont="1" applyFill="1" applyBorder="1" applyAlignment="1">
      <alignment horizontal="center"/>
    </xf>
    <xf numFmtId="164" fontId="2" fillId="5" borderId="3" xfId="0" applyNumberFormat="1" applyFont="1" applyFill="1" applyBorder="1"/>
    <xf numFmtId="164" fontId="3" fillId="7" borderId="3" xfId="0" applyNumberFormat="1" applyFont="1" applyFill="1" applyBorder="1"/>
    <xf numFmtId="0" fontId="2" fillId="10" borderId="3" xfId="0" applyFont="1" applyFill="1" applyBorder="1" applyAlignment="1">
      <alignment horizontal="center"/>
    </xf>
    <xf numFmtId="10" fontId="2" fillId="10" borderId="1" xfId="2" applyNumberFormat="1" applyFont="1" applyFill="1" applyBorder="1" applyAlignment="1">
      <alignment horizontal="center"/>
    </xf>
    <xf numFmtId="44" fontId="5" fillId="11" borderId="1" xfId="3" applyNumberFormat="1" applyBorder="1"/>
    <xf numFmtId="0" fontId="6" fillId="11" borderId="1" xfId="3" applyFont="1" applyBorder="1"/>
    <xf numFmtId="44" fontId="0" fillId="0" borderId="0" xfId="0" applyNumberFormat="1"/>
    <xf numFmtId="164" fontId="4" fillId="2" borderId="1" xfId="1" applyFont="1" applyFill="1" applyBorder="1" applyAlignment="1">
      <alignment horizontal="center"/>
    </xf>
    <xf numFmtId="9" fontId="4" fillId="2" borderId="1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2" fillId="5" borderId="1" xfId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9" fontId="2" fillId="4" borderId="2" xfId="2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4">
    <cellStyle name="Bom" xfId="3" builtinId="26"/>
    <cellStyle name="Moeda" xfId="1" builtinId="4"/>
    <cellStyle name="Normal" xfId="0" builtinId="0"/>
    <cellStyle name="Porcentagem" xfId="2" builtinId="5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B3" sqref="B3"/>
    </sheetView>
  </sheetViews>
  <sheetFormatPr defaultRowHeight="15"/>
  <cols>
    <col min="1" max="1" width="9.140625" style="1"/>
    <col min="2" max="2" width="15.42578125" style="24" bestFit="1" customWidth="1"/>
    <col min="3" max="3" width="12.7109375" style="25" bestFit="1" customWidth="1"/>
    <col min="4" max="4" width="19.5703125" style="27" bestFit="1" customWidth="1"/>
    <col min="6" max="6" width="10.7109375" customWidth="1"/>
    <col min="7" max="7" width="15.7109375" customWidth="1"/>
  </cols>
  <sheetData>
    <row r="1" spans="1:7">
      <c r="A1" s="18" t="s">
        <v>18</v>
      </c>
      <c r="B1" s="19" t="s">
        <v>19</v>
      </c>
      <c r="C1" s="20" t="s">
        <v>4</v>
      </c>
      <c r="D1" s="21" t="s">
        <v>20</v>
      </c>
      <c r="F1" s="22" t="s">
        <v>21</v>
      </c>
      <c r="G1" s="23">
        <f>D31</f>
        <v>17449.40226888641</v>
      </c>
    </row>
    <row r="2" spans="1:7">
      <c r="A2" s="1">
        <v>1</v>
      </c>
      <c r="B2" s="24">
        <v>1000</v>
      </c>
      <c r="C2" s="25">
        <v>0.1</v>
      </c>
      <c r="D2" s="26">
        <f>B2*C2+B2</f>
        <v>1100</v>
      </c>
    </row>
    <row r="3" spans="1:7">
      <c r="A3" s="1">
        <v>2</v>
      </c>
      <c r="B3" s="24">
        <f>D2</f>
        <v>1100</v>
      </c>
      <c r="C3" s="25">
        <f>C2</f>
        <v>0.1</v>
      </c>
      <c r="D3" s="26">
        <f t="shared" ref="D3:D31" si="0">C3*B3+B3</f>
        <v>1210</v>
      </c>
    </row>
    <row r="4" spans="1:7">
      <c r="A4" s="1">
        <v>3</v>
      </c>
      <c r="B4" s="24">
        <f t="shared" ref="B4:B31" si="1">D3</f>
        <v>1210</v>
      </c>
      <c r="C4" s="25">
        <f t="shared" ref="C4:C31" si="2">C3</f>
        <v>0.1</v>
      </c>
      <c r="D4" s="26">
        <f t="shared" si="0"/>
        <v>1331</v>
      </c>
    </row>
    <row r="5" spans="1:7">
      <c r="A5" s="1">
        <v>4</v>
      </c>
      <c r="B5" s="24">
        <f t="shared" si="1"/>
        <v>1331</v>
      </c>
      <c r="C5" s="25">
        <f t="shared" si="2"/>
        <v>0.1</v>
      </c>
      <c r="D5" s="26">
        <f t="shared" si="0"/>
        <v>1464.1</v>
      </c>
    </row>
    <row r="6" spans="1:7">
      <c r="A6" s="1">
        <v>5</v>
      </c>
      <c r="B6" s="24">
        <f t="shared" si="1"/>
        <v>1464.1</v>
      </c>
      <c r="C6" s="25">
        <f t="shared" si="2"/>
        <v>0.1</v>
      </c>
      <c r="D6" s="26">
        <f t="shared" si="0"/>
        <v>1610.51</v>
      </c>
    </row>
    <row r="7" spans="1:7">
      <c r="A7" s="1">
        <v>6</v>
      </c>
      <c r="B7" s="24">
        <f t="shared" ref="B7:B31" si="3">D6</f>
        <v>1610.51</v>
      </c>
      <c r="C7" s="25">
        <f t="shared" si="2"/>
        <v>0.1</v>
      </c>
      <c r="D7" s="26">
        <f t="shared" ref="D7:D31" si="4">C7*B7+B7</f>
        <v>1771.5609999999999</v>
      </c>
    </row>
    <row r="8" spans="1:7">
      <c r="A8" s="1">
        <v>7</v>
      </c>
      <c r="B8" s="24">
        <f t="shared" si="3"/>
        <v>1771.5609999999999</v>
      </c>
      <c r="C8" s="25">
        <f t="shared" si="2"/>
        <v>0.1</v>
      </c>
      <c r="D8" s="26">
        <f t="shared" si="4"/>
        <v>1948.7170999999998</v>
      </c>
    </row>
    <row r="9" spans="1:7">
      <c r="A9" s="1">
        <v>8</v>
      </c>
      <c r="B9" s="24">
        <f t="shared" si="3"/>
        <v>1948.7170999999998</v>
      </c>
      <c r="C9" s="25">
        <f t="shared" si="2"/>
        <v>0.1</v>
      </c>
      <c r="D9" s="26">
        <f t="shared" si="4"/>
        <v>2143.5888099999997</v>
      </c>
    </row>
    <row r="10" spans="1:7">
      <c r="A10" s="1">
        <v>9</v>
      </c>
      <c r="B10" s="24">
        <f t="shared" si="3"/>
        <v>2143.5888099999997</v>
      </c>
      <c r="C10" s="25">
        <f t="shared" si="2"/>
        <v>0.1</v>
      </c>
      <c r="D10" s="26">
        <f t="shared" si="4"/>
        <v>2357.9476909999998</v>
      </c>
    </row>
    <row r="11" spans="1:7">
      <c r="A11" s="1">
        <v>10</v>
      </c>
      <c r="B11" s="24">
        <f t="shared" si="3"/>
        <v>2357.9476909999998</v>
      </c>
      <c r="C11" s="25">
        <f t="shared" si="2"/>
        <v>0.1</v>
      </c>
      <c r="D11" s="26">
        <f t="shared" si="4"/>
        <v>2593.7424600999998</v>
      </c>
    </row>
    <row r="12" spans="1:7">
      <c r="A12" s="1">
        <v>11</v>
      </c>
      <c r="B12" s="24">
        <f t="shared" si="3"/>
        <v>2593.7424600999998</v>
      </c>
      <c r="C12" s="25">
        <f t="shared" si="2"/>
        <v>0.1</v>
      </c>
      <c r="D12" s="26">
        <f t="shared" si="4"/>
        <v>2853.1167061099995</v>
      </c>
    </row>
    <row r="13" spans="1:7">
      <c r="A13" s="1">
        <v>12</v>
      </c>
      <c r="B13" s="24">
        <f t="shared" si="3"/>
        <v>2853.1167061099995</v>
      </c>
      <c r="C13" s="25">
        <f t="shared" si="2"/>
        <v>0.1</v>
      </c>
      <c r="D13" s="26">
        <f t="shared" si="4"/>
        <v>3138.4283767209995</v>
      </c>
    </row>
    <row r="14" spans="1:7">
      <c r="A14" s="1">
        <v>13</v>
      </c>
      <c r="B14" s="24">
        <f t="shared" si="3"/>
        <v>3138.4283767209995</v>
      </c>
      <c r="C14" s="25">
        <f t="shared" si="2"/>
        <v>0.1</v>
      </c>
      <c r="D14" s="26">
        <f t="shared" si="4"/>
        <v>3452.2712143930994</v>
      </c>
    </row>
    <row r="15" spans="1:7">
      <c r="A15" s="1">
        <v>14</v>
      </c>
      <c r="B15" s="24">
        <f t="shared" si="3"/>
        <v>3452.2712143930994</v>
      </c>
      <c r="C15" s="25">
        <f t="shared" si="2"/>
        <v>0.1</v>
      </c>
      <c r="D15" s="26">
        <f t="shared" si="4"/>
        <v>3797.4983358324093</v>
      </c>
    </row>
    <row r="16" spans="1:7">
      <c r="A16" s="1">
        <v>15</v>
      </c>
      <c r="B16" s="24">
        <f t="shared" si="3"/>
        <v>3797.4983358324093</v>
      </c>
      <c r="C16" s="25">
        <f t="shared" si="2"/>
        <v>0.1</v>
      </c>
      <c r="D16" s="26">
        <f t="shared" si="4"/>
        <v>4177.2481694156504</v>
      </c>
    </row>
    <row r="17" spans="1:4">
      <c r="A17" s="1">
        <v>16</v>
      </c>
      <c r="B17" s="24">
        <f t="shared" si="3"/>
        <v>4177.2481694156504</v>
      </c>
      <c r="C17" s="25">
        <f t="shared" si="2"/>
        <v>0.1</v>
      </c>
      <c r="D17" s="26">
        <f t="shared" si="4"/>
        <v>4594.9729863572156</v>
      </c>
    </row>
    <row r="18" spans="1:4">
      <c r="A18" s="1">
        <v>17</v>
      </c>
      <c r="B18" s="24">
        <f t="shared" si="3"/>
        <v>4594.9729863572156</v>
      </c>
      <c r="C18" s="25">
        <f t="shared" si="2"/>
        <v>0.1</v>
      </c>
      <c r="D18" s="26">
        <f t="shared" si="4"/>
        <v>5054.4702849929372</v>
      </c>
    </row>
    <row r="19" spans="1:4">
      <c r="A19" s="1">
        <v>18</v>
      </c>
      <c r="B19" s="24">
        <f t="shared" si="3"/>
        <v>5054.4702849929372</v>
      </c>
      <c r="C19" s="25">
        <f t="shared" si="2"/>
        <v>0.1</v>
      </c>
      <c r="D19" s="26">
        <f t="shared" si="4"/>
        <v>5559.9173134922312</v>
      </c>
    </row>
    <row r="20" spans="1:4">
      <c r="A20" s="1">
        <v>19</v>
      </c>
      <c r="B20" s="24">
        <f t="shared" si="3"/>
        <v>5559.9173134922312</v>
      </c>
      <c r="C20" s="25">
        <f t="shared" si="2"/>
        <v>0.1</v>
      </c>
      <c r="D20" s="26">
        <f t="shared" si="4"/>
        <v>6115.9090448414545</v>
      </c>
    </row>
    <row r="21" spans="1:4">
      <c r="A21" s="1">
        <v>20</v>
      </c>
      <c r="B21" s="24">
        <f t="shared" si="3"/>
        <v>6115.9090448414545</v>
      </c>
      <c r="C21" s="25">
        <f t="shared" si="2"/>
        <v>0.1</v>
      </c>
      <c r="D21" s="26">
        <f t="shared" si="4"/>
        <v>6727.4999493256</v>
      </c>
    </row>
    <row r="22" spans="1:4">
      <c r="A22" s="1">
        <v>21</v>
      </c>
      <c r="B22" s="24">
        <f t="shared" si="3"/>
        <v>6727.4999493256</v>
      </c>
      <c r="C22" s="25">
        <f t="shared" si="2"/>
        <v>0.1</v>
      </c>
      <c r="D22" s="26">
        <f t="shared" si="4"/>
        <v>7400.2499442581602</v>
      </c>
    </row>
    <row r="23" spans="1:4">
      <c r="A23" s="1">
        <v>22</v>
      </c>
      <c r="B23" s="24">
        <f t="shared" si="3"/>
        <v>7400.2499442581602</v>
      </c>
      <c r="C23" s="25">
        <f t="shared" si="2"/>
        <v>0.1</v>
      </c>
      <c r="D23" s="26">
        <f t="shared" si="4"/>
        <v>8140.274938683976</v>
      </c>
    </row>
    <row r="24" spans="1:4">
      <c r="A24" s="1">
        <v>23</v>
      </c>
      <c r="B24" s="24">
        <f t="shared" si="3"/>
        <v>8140.274938683976</v>
      </c>
      <c r="C24" s="25">
        <f t="shared" si="2"/>
        <v>0.1</v>
      </c>
      <c r="D24" s="26">
        <f t="shared" si="4"/>
        <v>8954.3024325523729</v>
      </c>
    </row>
    <row r="25" spans="1:4">
      <c r="A25" s="1">
        <v>24</v>
      </c>
      <c r="B25" s="24">
        <f t="shared" si="3"/>
        <v>8954.3024325523729</v>
      </c>
      <c r="C25" s="25">
        <f t="shared" si="2"/>
        <v>0.1</v>
      </c>
      <c r="D25" s="26">
        <f t="shared" si="4"/>
        <v>9849.7326758076106</v>
      </c>
    </row>
    <row r="26" spans="1:4">
      <c r="A26" s="1">
        <v>25</v>
      </c>
      <c r="B26" s="24">
        <f t="shared" si="3"/>
        <v>9849.7326758076106</v>
      </c>
      <c r="C26" s="25">
        <f t="shared" si="2"/>
        <v>0.1</v>
      </c>
      <c r="D26" s="26">
        <f t="shared" si="4"/>
        <v>10834.705943388371</v>
      </c>
    </row>
    <row r="27" spans="1:4">
      <c r="A27" s="1">
        <v>26</v>
      </c>
      <c r="B27" s="24">
        <f t="shared" si="3"/>
        <v>10834.705943388371</v>
      </c>
      <c r="C27" s="25">
        <f t="shared" si="2"/>
        <v>0.1</v>
      </c>
      <c r="D27" s="26">
        <f t="shared" si="4"/>
        <v>11918.17653772721</v>
      </c>
    </row>
    <row r="28" spans="1:4">
      <c r="A28" s="1">
        <v>27</v>
      </c>
      <c r="B28" s="24">
        <f t="shared" si="3"/>
        <v>11918.17653772721</v>
      </c>
      <c r="C28" s="25">
        <f t="shared" si="2"/>
        <v>0.1</v>
      </c>
      <c r="D28" s="26">
        <f t="shared" si="4"/>
        <v>13109.994191499931</v>
      </c>
    </row>
    <row r="29" spans="1:4">
      <c r="A29" s="1">
        <v>28</v>
      </c>
      <c r="B29" s="24">
        <f t="shared" si="3"/>
        <v>13109.994191499931</v>
      </c>
      <c r="C29" s="25">
        <f t="shared" si="2"/>
        <v>0.1</v>
      </c>
      <c r="D29" s="26">
        <f t="shared" si="4"/>
        <v>14420.993610649924</v>
      </c>
    </row>
    <row r="30" spans="1:4">
      <c r="A30" s="1">
        <v>29</v>
      </c>
      <c r="B30" s="24">
        <f t="shared" si="3"/>
        <v>14420.993610649924</v>
      </c>
      <c r="C30" s="25">
        <f t="shared" si="2"/>
        <v>0.1</v>
      </c>
      <c r="D30" s="26">
        <f t="shared" si="4"/>
        <v>15863.092971714917</v>
      </c>
    </row>
    <row r="31" spans="1:4">
      <c r="A31" s="1">
        <v>30</v>
      </c>
      <c r="B31" s="24">
        <f t="shared" si="3"/>
        <v>15863.092971714917</v>
      </c>
      <c r="C31" s="25">
        <f t="shared" si="2"/>
        <v>0.1</v>
      </c>
      <c r="D31" s="26">
        <f t="shared" si="4"/>
        <v>17449.40226888641</v>
      </c>
    </row>
    <row r="32" spans="1:4">
      <c r="D32" s="26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tabSelected="1" workbookViewId="0">
      <selection activeCell="C3" sqref="C3"/>
    </sheetView>
  </sheetViews>
  <sheetFormatPr defaultRowHeight="15"/>
  <cols>
    <col min="2" max="2" width="16" customWidth="1"/>
    <col min="3" max="3" width="11.42578125" customWidth="1"/>
    <col min="4" max="4" width="10.140625" bestFit="1" customWidth="1"/>
    <col min="5" max="5" width="17.28515625" bestFit="1" customWidth="1"/>
    <col min="6" max="6" width="10.42578125" bestFit="1" customWidth="1"/>
    <col min="7" max="7" width="10.140625" bestFit="1" customWidth="1"/>
    <col min="9" max="9" width="21.28515625" customWidth="1"/>
    <col min="10" max="10" width="12.7109375" customWidth="1"/>
    <col min="11" max="11" width="11.85546875" bestFit="1" customWidth="1"/>
    <col min="12" max="12" width="10.140625" bestFit="1" customWidth="1"/>
    <col min="13" max="13" width="15.140625" bestFit="1" customWidth="1"/>
    <col min="14" max="14" width="14" bestFit="1" customWidth="1"/>
    <col min="16" max="16" width="19.28515625" bestFit="1" customWidth="1"/>
  </cols>
  <sheetData>
    <row r="1" spans="1:16">
      <c r="B1" s="41" t="s">
        <v>0</v>
      </c>
      <c r="C1" s="41"/>
      <c r="D1" s="41"/>
      <c r="E1" s="41"/>
      <c r="F1" s="41"/>
      <c r="G1" s="41"/>
      <c r="I1" s="8" t="s">
        <v>1</v>
      </c>
      <c r="J1" s="42">
        <f>SUM(F7:F37)+C2</f>
        <v>1000</v>
      </c>
      <c r="K1" s="42"/>
      <c r="L1" s="42"/>
      <c r="N1" s="38"/>
    </row>
    <row r="2" spans="1:16">
      <c r="B2" s="4" t="s">
        <v>5</v>
      </c>
      <c r="C2" s="5">
        <v>1000</v>
      </c>
      <c r="D2" s="3"/>
      <c r="E2" s="7" t="s">
        <v>7</v>
      </c>
      <c r="F2" s="39">
        <f>C3*C2</f>
        <v>20</v>
      </c>
      <c r="G2" s="39"/>
      <c r="I2" s="8" t="s">
        <v>2</v>
      </c>
      <c r="J2" s="42">
        <f>J1-C2</f>
        <v>0</v>
      </c>
      <c r="K2" s="42"/>
      <c r="L2" s="42"/>
    </row>
    <row r="3" spans="1:16">
      <c r="B3" s="4" t="s">
        <v>6</v>
      </c>
      <c r="C3" s="6">
        <v>0.02</v>
      </c>
      <c r="D3" s="3"/>
      <c r="E3" s="7" t="s">
        <v>8</v>
      </c>
      <c r="F3" s="39">
        <f>F2*C4</f>
        <v>60</v>
      </c>
      <c r="G3" s="39"/>
      <c r="I3" s="9" t="s">
        <v>3</v>
      </c>
      <c r="J3" s="43">
        <f>J2/C2</f>
        <v>0</v>
      </c>
      <c r="K3" s="43"/>
      <c r="L3" s="43"/>
    </row>
    <row r="4" spans="1:16">
      <c r="B4" s="4" t="s">
        <v>10</v>
      </c>
      <c r="C4" s="7">
        <v>3</v>
      </c>
      <c r="D4" s="3"/>
      <c r="E4" s="7" t="s">
        <v>9</v>
      </c>
      <c r="F4" s="40">
        <f>F3/C2</f>
        <v>0.06</v>
      </c>
      <c r="G4" s="40"/>
      <c r="I4" s="28" t="s">
        <v>4</v>
      </c>
      <c r="J4" s="44">
        <v>0.08</v>
      </c>
      <c r="K4" s="44"/>
      <c r="L4" s="44"/>
    </row>
    <row r="5" spans="1:16">
      <c r="F5" s="2"/>
      <c r="I5" s="45" t="s">
        <v>17</v>
      </c>
      <c r="J5" s="45"/>
      <c r="K5" s="45"/>
      <c r="L5" s="45"/>
      <c r="M5" s="45"/>
      <c r="N5" s="45"/>
    </row>
    <row r="6" spans="1:16">
      <c r="B6" s="10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  <c r="I6" s="31" t="s">
        <v>22</v>
      </c>
      <c r="J6" s="32" t="s">
        <v>23</v>
      </c>
      <c r="K6" s="33" t="s">
        <v>15</v>
      </c>
      <c r="L6" s="33" t="s">
        <v>16</v>
      </c>
      <c r="M6" s="34" t="s">
        <v>25</v>
      </c>
      <c r="N6" s="29" t="s">
        <v>24</v>
      </c>
      <c r="P6" s="37" t="s">
        <v>26</v>
      </c>
    </row>
    <row r="7" spans="1:16">
      <c r="A7" s="11">
        <v>1</v>
      </c>
      <c r="B7" s="12">
        <v>43927</v>
      </c>
      <c r="C7" s="13">
        <v>0.87</v>
      </c>
      <c r="D7" s="17"/>
      <c r="E7" s="15">
        <f>D7*C7+D7</f>
        <v>0</v>
      </c>
      <c r="F7" s="16">
        <f>E7-D7</f>
        <v>0</v>
      </c>
      <c r="G7" s="16">
        <f>F7*60%</f>
        <v>0</v>
      </c>
      <c r="H7" s="11">
        <v>1</v>
      </c>
      <c r="I7" s="17">
        <f>F2</f>
        <v>20</v>
      </c>
      <c r="J7" s="15">
        <f>I7*C7+I7</f>
        <v>37.4</v>
      </c>
      <c r="K7" s="16">
        <f>J7-I7</f>
        <v>17.399999999999999</v>
      </c>
      <c r="L7" s="16">
        <f>K7*60%</f>
        <v>10.44</v>
      </c>
      <c r="M7" s="30">
        <f>C2+K7</f>
        <v>1017.4</v>
      </c>
      <c r="N7" s="35">
        <f>(M7-$C$2)/$C$2</f>
        <v>1.7399999999999978E-2</v>
      </c>
      <c r="P7" s="36">
        <f>F2</f>
        <v>20</v>
      </c>
    </row>
    <row r="8" spans="1:16">
      <c r="A8" s="11">
        <v>2</v>
      </c>
      <c r="B8" s="12">
        <f>B7</f>
        <v>43927</v>
      </c>
      <c r="C8" s="13">
        <f>C7</f>
        <v>0.87</v>
      </c>
      <c r="D8" s="17"/>
      <c r="E8" s="15">
        <f t="shared" ref="E8:E18" si="0">D8*C8+D8</f>
        <v>0</v>
      </c>
      <c r="F8" s="16">
        <f t="shared" ref="F8:F13" si="1">E8-D8</f>
        <v>0</v>
      </c>
      <c r="G8" s="16">
        <f t="shared" ref="G8:G18" si="2">F8*60%</f>
        <v>0</v>
      </c>
      <c r="H8" s="11">
        <v>2</v>
      </c>
      <c r="I8" s="17">
        <f>I7+L7</f>
        <v>30.439999999999998</v>
      </c>
      <c r="J8" s="15">
        <f t="shared" ref="J8:J18" si="3">I8*C8+I8</f>
        <v>56.922799999999995</v>
      </c>
      <c r="K8" s="16">
        <f t="shared" ref="K8:K18" si="4">J8-I8</f>
        <v>26.482799999999997</v>
      </c>
      <c r="L8" s="16">
        <f t="shared" ref="L8:L18" si="5">K8*60%</f>
        <v>15.889679999999998</v>
      </c>
      <c r="M8" s="30">
        <f>M7+K8</f>
        <v>1043.8827999999999</v>
      </c>
      <c r="N8" s="35">
        <f>(M8-$C$2)/$C$2</f>
        <v>4.3882799999999861E-2</v>
      </c>
      <c r="P8" s="36">
        <f>D7+G7</f>
        <v>0</v>
      </c>
    </row>
    <row r="9" spans="1:16">
      <c r="A9" s="11">
        <v>3</v>
      </c>
      <c r="B9" s="12">
        <f t="shared" ref="B9:C18" si="6">B8</f>
        <v>43927</v>
      </c>
      <c r="C9" s="13">
        <f t="shared" si="6"/>
        <v>0.87</v>
      </c>
      <c r="D9" s="17"/>
      <c r="E9" s="15">
        <f t="shared" si="0"/>
        <v>0</v>
      </c>
      <c r="F9" s="16">
        <f t="shared" si="1"/>
        <v>0</v>
      </c>
      <c r="G9" s="16">
        <f t="shared" si="2"/>
        <v>0</v>
      </c>
      <c r="H9" s="11">
        <v>3</v>
      </c>
      <c r="I9" s="17">
        <f>I8+L8</f>
        <v>46.329679999999996</v>
      </c>
      <c r="J9" s="15">
        <f t="shared" si="3"/>
        <v>86.636501600000003</v>
      </c>
      <c r="K9" s="16">
        <f t="shared" si="4"/>
        <v>40.306821600000006</v>
      </c>
      <c r="L9" s="16">
        <f t="shared" si="5"/>
        <v>24.184092960000005</v>
      </c>
      <c r="M9" s="30">
        <f t="shared" ref="M9:M18" si="7">M8+K9</f>
        <v>1084.1896215999998</v>
      </c>
      <c r="N9" s="35">
        <f t="shared" ref="N9:N18" si="8">(M9-$C$2)/$C$2</f>
        <v>8.4189621599999778E-2</v>
      </c>
      <c r="P9" s="36">
        <f>D8+G8</f>
        <v>0</v>
      </c>
    </row>
    <row r="10" spans="1:16">
      <c r="A10" s="11">
        <v>4</v>
      </c>
      <c r="B10" s="12">
        <f t="shared" si="6"/>
        <v>43927</v>
      </c>
      <c r="C10" s="13">
        <f t="shared" si="6"/>
        <v>0.87</v>
      </c>
      <c r="D10" s="17"/>
      <c r="E10" s="15">
        <f t="shared" si="0"/>
        <v>0</v>
      </c>
      <c r="F10" s="16">
        <f t="shared" si="1"/>
        <v>0</v>
      </c>
      <c r="G10" s="16">
        <f t="shared" si="2"/>
        <v>0</v>
      </c>
      <c r="H10" s="11">
        <v>4</v>
      </c>
      <c r="I10" s="17">
        <f t="shared" ref="I10:I18" si="9">I9+L9</f>
        <v>70.513772959999997</v>
      </c>
      <c r="J10" s="15">
        <f t="shared" si="3"/>
        <v>131.86075543519999</v>
      </c>
      <c r="K10" s="16">
        <f t="shared" si="4"/>
        <v>61.346982475199994</v>
      </c>
      <c r="L10" s="16">
        <f t="shared" si="5"/>
        <v>36.808189485119996</v>
      </c>
      <c r="M10" s="30">
        <f t="shared" si="7"/>
        <v>1145.5366040751999</v>
      </c>
      <c r="N10" s="35">
        <f t="shared" si="8"/>
        <v>0.14553660407519989</v>
      </c>
      <c r="P10" s="36">
        <f t="shared" ref="P10:P18" si="10">D9+G9</f>
        <v>0</v>
      </c>
    </row>
    <row r="11" spans="1:16">
      <c r="A11" s="11">
        <v>5</v>
      </c>
      <c r="B11" s="12">
        <f t="shared" si="6"/>
        <v>43927</v>
      </c>
      <c r="C11" s="13">
        <f t="shared" si="6"/>
        <v>0.87</v>
      </c>
      <c r="D11" s="17"/>
      <c r="E11" s="15">
        <f t="shared" si="0"/>
        <v>0</v>
      </c>
      <c r="F11" s="16">
        <f t="shared" si="1"/>
        <v>0</v>
      </c>
      <c r="G11" s="16">
        <f t="shared" si="2"/>
        <v>0</v>
      </c>
      <c r="H11" s="11">
        <v>5</v>
      </c>
      <c r="I11" s="17">
        <f t="shared" si="9"/>
        <v>107.32196244511999</v>
      </c>
      <c r="J11" s="15">
        <f t="shared" si="3"/>
        <v>200.6920697723744</v>
      </c>
      <c r="K11" s="16">
        <f t="shared" si="4"/>
        <v>93.370107327254402</v>
      </c>
      <c r="L11" s="16">
        <f t="shared" si="5"/>
        <v>56.02206439635264</v>
      </c>
      <c r="M11" s="30">
        <f t="shared" si="7"/>
        <v>1238.9067114024542</v>
      </c>
      <c r="N11" s="35">
        <f t="shared" si="8"/>
        <v>0.23890671140245423</v>
      </c>
      <c r="P11" s="36">
        <f>D10+G10</f>
        <v>0</v>
      </c>
    </row>
    <row r="12" spans="1:16">
      <c r="A12" s="11">
        <v>6</v>
      </c>
      <c r="B12" s="12">
        <f t="shared" si="6"/>
        <v>43927</v>
      </c>
      <c r="C12" s="13">
        <f t="shared" si="6"/>
        <v>0.87</v>
      </c>
      <c r="D12" s="17"/>
      <c r="E12" s="15">
        <f t="shared" si="0"/>
        <v>0</v>
      </c>
      <c r="F12" s="16">
        <f t="shared" si="1"/>
        <v>0</v>
      </c>
      <c r="G12" s="16">
        <f t="shared" si="2"/>
        <v>0</v>
      </c>
      <c r="H12" s="11">
        <v>6</v>
      </c>
      <c r="I12" s="17">
        <f t="shared" si="9"/>
        <v>163.34402684147264</v>
      </c>
      <c r="J12" s="15">
        <f t="shared" si="3"/>
        <v>305.45333019355382</v>
      </c>
      <c r="K12" s="16">
        <f t="shared" si="4"/>
        <v>142.10930335208118</v>
      </c>
      <c r="L12" s="16">
        <f t="shared" si="5"/>
        <v>85.265582011248711</v>
      </c>
      <c r="M12" s="30">
        <f t="shared" si="7"/>
        <v>1381.0160147545355</v>
      </c>
      <c r="N12" s="35">
        <f t="shared" si="8"/>
        <v>0.3810160147545355</v>
      </c>
      <c r="P12" s="36">
        <f>D11+G11</f>
        <v>0</v>
      </c>
    </row>
    <row r="13" spans="1:16">
      <c r="A13" s="11">
        <v>7</v>
      </c>
      <c r="B13" s="12">
        <f t="shared" si="6"/>
        <v>43927</v>
      </c>
      <c r="C13" s="13">
        <f t="shared" si="6"/>
        <v>0.87</v>
      </c>
      <c r="D13" s="17"/>
      <c r="E13" s="15">
        <f t="shared" si="0"/>
        <v>0</v>
      </c>
      <c r="F13" s="16">
        <f t="shared" si="1"/>
        <v>0</v>
      </c>
      <c r="G13" s="16">
        <f t="shared" si="2"/>
        <v>0</v>
      </c>
      <c r="H13" s="11">
        <v>7</v>
      </c>
      <c r="I13" s="17">
        <f t="shared" si="9"/>
        <v>248.60960885272135</v>
      </c>
      <c r="J13" s="15">
        <f t="shared" si="3"/>
        <v>464.8999685545889</v>
      </c>
      <c r="K13" s="16">
        <f t="shared" si="4"/>
        <v>216.29035970186754</v>
      </c>
      <c r="L13" s="16">
        <f t="shared" si="5"/>
        <v>129.77421582112052</v>
      </c>
      <c r="M13" s="30">
        <f t="shared" si="7"/>
        <v>1597.3063744564031</v>
      </c>
      <c r="N13" s="35">
        <f t="shared" si="8"/>
        <v>0.59730637445640311</v>
      </c>
      <c r="P13" s="36">
        <f>D12+G12</f>
        <v>0</v>
      </c>
    </row>
    <row r="14" spans="1:16">
      <c r="A14" s="11">
        <v>8</v>
      </c>
      <c r="B14" s="12">
        <f t="shared" si="6"/>
        <v>43927</v>
      </c>
      <c r="C14" s="13">
        <f t="shared" si="6"/>
        <v>0.87</v>
      </c>
      <c r="D14" s="17"/>
      <c r="E14" s="15">
        <f t="shared" si="0"/>
        <v>0</v>
      </c>
      <c r="F14" s="16">
        <f t="shared" ref="F14:F37" si="11">E14-D14</f>
        <v>0</v>
      </c>
      <c r="G14" s="16">
        <f t="shared" si="2"/>
        <v>0</v>
      </c>
      <c r="H14" s="11">
        <v>8</v>
      </c>
      <c r="I14" s="17">
        <f t="shared" si="9"/>
        <v>378.3838246738419</v>
      </c>
      <c r="J14" s="15">
        <f t="shared" si="3"/>
        <v>707.57775214008439</v>
      </c>
      <c r="K14" s="16">
        <f t="shared" si="4"/>
        <v>329.19392746624249</v>
      </c>
      <c r="L14" s="16">
        <f t="shared" si="5"/>
        <v>197.5163564797455</v>
      </c>
      <c r="M14" s="30">
        <f t="shared" si="7"/>
        <v>1926.5003019226456</v>
      </c>
      <c r="N14" s="35">
        <f t="shared" si="8"/>
        <v>0.92650030192264554</v>
      </c>
      <c r="P14" s="36">
        <f>D13+G13</f>
        <v>0</v>
      </c>
    </row>
    <row r="15" spans="1:16">
      <c r="A15" s="11">
        <v>9</v>
      </c>
      <c r="B15" s="12">
        <f t="shared" si="6"/>
        <v>43927</v>
      </c>
      <c r="C15" s="13">
        <f t="shared" si="6"/>
        <v>0.87</v>
      </c>
      <c r="D15" s="14"/>
      <c r="E15" s="15">
        <f t="shared" si="0"/>
        <v>0</v>
      </c>
      <c r="F15" s="16">
        <f t="shared" si="11"/>
        <v>0</v>
      </c>
      <c r="G15" s="16">
        <f t="shared" si="2"/>
        <v>0</v>
      </c>
      <c r="H15" s="11">
        <v>9</v>
      </c>
      <c r="I15" s="17">
        <f t="shared" si="9"/>
        <v>575.90018115358737</v>
      </c>
      <c r="J15" s="15">
        <f t="shared" si="3"/>
        <v>1076.9333387572083</v>
      </c>
      <c r="K15" s="16">
        <f t="shared" si="4"/>
        <v>501.03315760362091</v>
      </c>
      <c r="L15" s="16">
        <f t="shared" si="5"/>
        <v>300.61989456217253</v>
      </c>
      <c r="M15" s="30">
        <f t="shared" si="7"/>
        <v>2427.5334595262666</v>
      </c>
      <c r="N15" s="35">
        <f t="shared" si="8"/>
        <v>1.4275334595262665</v>
      </c>
      <c r="P15" s="36">
        <f t="shared" si="10"/>
        <v>0</v>
      </c>
    </row>
    <row r="16" spans="1:16">
      <c r="A16" s="11">
        <v>10</v>
      </c>
      <c r="B16" s="12">
        <f t="shared" si="6"/>
        <v>43927</v>
      </c>
      <c r="C16" s="13">
        <f t="shared" si="6"/>
        <v>0.87</v>
      </c>
      <c r="D16" s="14"/>
      <c r="E16" s="15">
        <f t="shared" si="0"/>
        <v>0</v>
      </c>
      <c r="F16" s="16">
        <f t="shared" si="11"/>
        <v>0</v>
      </c>
      <c r="G16" s="16">
        <f t="shared" si="2"/>
        <v>0</v>
      </c>
      <c r="H16" s="11">
        <v>10</v>
      </c>
      <c r="I16" s="17">
        <f t="shared" si="9"/>
        <v>876.52007571575996</v>
      </c>
      <c r="J16" s="15">
        <f t="shared" si="3"/>
        <v>1639.0925415884712</v>
      </c>
      <c r="K16" s="16">
        <f t="shared" si="4"/>
        <v>762.57246587271129</v>
      </c>
      <c r="L16" s="16">
        <f t="shared" si="5"/>
        <v>457.54347952362679</v>
      </c>
      <c r="M16" s="30">
        <f t="shared" si="7"/>
        <v>3190.1059253989779</v>
      </c>
      <c r="N16" s="35">
        <f t="shared" si="8"/>
        <v>2.1901059253989779</v>
      </c>
      <c r="P16" s="36">
        <f t="shared" si="10"/>
        <v>0</v>
      </c>
    </row>
    <row r="17" spans="1:16">
      <c r="A17" s="11">
        <v>11</v>
      </c>
      <c r="B17" s="12">
        <f t="shared" si="6"/>
        <v>43927</v>
      </c>
      <c r="C17" s="13">
        <f t="shared" si="6"/>
        <v>0.87</v>
      </c>
      <c r="D17" s="14"/>
      <c r="E17" s="15">
        <f t="shared" si="0"/>
        <v>0</v>
      </c>
      <c r="F17" s="16">
        <f t="shared" si="11"/>
        <v>0</v>
      </c>
      <c r="G17" s="16">
        <f t="shared" si="2"/>
        <v>0</v>
      </c>
      <c r="H17" s="11">
        <v>11</v>
      </c>
      <c r="I17" s="17">
        <f t="shared" si="9"/>
        <v>1334.0635552393867</v>
      </c>
      <c r="J17" s="15">
        <f t="shared" si="3"/>
        <v>2494.6988482976531</v>
      </c>
      <c r="K17" s="16">
        <f t="shared" si="4"/>
        <v>1160.6352930582664</v>
      </c>
      <c r="L17" s="16">
        <f t="shared" si="5"/>
        <v>696.38117583495978</v>
      </c>
      <c r="M17" s="30">
        <f t="shared" si="7"/>
        <v>4350.741218457244</v>
      </c>
      <c r="N17" s="35">
        <f t="shared" si="8"/>
        <v>3.350741218457244</v>
      </c>
      <c r="P17" s="36">
        <f t="shared" si="10"/>
        <v>0</v>
      </c>
    </row>
    <row r="18" spans="1:16">
      <c r="A18" s="11">
        <v>12</v>
      </c>
      <c r="B18" s="12">
        <f t="shared" si="6"/>
        <v>43927</v>
      </c>
      <c r="C18" s="13">
        <f t="shared" si="6"/>
        <v>0.87</v>
      </c>
      <c r="D18" s="14"/>
      <c r="E18" s="15">
        <f t="shared" si="0"/>
        <v>0</v>
      </c>
      <c r="F18" s="16">
        <f t="shared" si="11"/>
        <v>0</v>
      </c>
      <c r="G18" s="16">
        <f t="shared" si="2"/>
        <v>0</v>
      </c>
      <c r="H18" s="11">
        <v>12</v>
      </c>
      <c r="I18" s="17">
        <f t="shared" si="9"/>
        <v>2030.4447310743465</v>
      </c>
      <c r="J18" s="15">
        <f t="shared" si="3"/>
        <v>3796.9316471090278</v>
      </c>
      <c r="K18" s="16">
        <f t="shared" si="4"/>
        <v>1766.4869160346814</v>
      </c>
      <c r="L18" s="16">
        <f t="shared" si="5"/>
        <v>1059.8921496208088</v>
      </c>
      <c r="M18" s="30">
        <f t="shared" si="7"/>
        <v>6117.2281344919256</v>
      </c>
      <c r="N18" s="35">
        <f t="shared" si="8"/>
        <v>5.1172281344919259</v>
      </c>
      <c r="P18" s="36">
        <f t="shared" si="10"/>
        <v>0</v>
      </c>
    </row>
    <row r="19" spans="1:16">
      <c r="A19" s="11">
        <v>13</v>
      </c>
      <c r="B19" s="12">
        <f t="shared" ref="B19:C19" si="12">B18</f>
        <v>43927</v>
      </c>
      <c r="C19" s="13">
        <f t="shared" si="12"/>
        <v>0.87</v>
      </c>
      <c r="D19" s="14"/>
      <c r="E19" s="15">
        <f t="shared" ref="E19:E36" si="13">D19*C19+D19</f>
        <v>0</v>
      </c>
      <c r="F19" s="16">
        <f t="shared" si="11"/>
        <v>0</v>
      </c>
      <c r="G19" s="16">
        <f t="shared" ref="G19:G36" si="14">F19*60%</f>
        <v>0</v>
      </c>
      <c r="H19" s="11">
        <v>13</v>
      </c>
      <c r="I19" s="17">
        <f t="shared" ref="I19:I36" si="15">I18+L18</f>
        <v>3090.3368806951553</v>
      </c>
      <c r="J19" s="15">
        <f t="shared" ref="J19:J36" si="16">I19*C19+I19</f>
        <v>5778.9299668999402</v>
      </c>
      <c r="K19" s="16">
        <f t="shared" ref="K19:K36" si="17">J19-I19</f>
        <v>2688.5930862047849</v>
      </c>
      <c r="L19" s="16">
        <f t="shared" ref="L19:L36" si="18">K19*60%</f>
        <v>1613.1558517228709</v>
      </c>
      <c r="M19" s="30">
        <f t="shared" ref="M19:M36" si="19">M18+K19</f>
        <v>8805.821220696711</v>
      </c>
      <c r="N19" s="35">
        <f t="shared" ref="N19:N36" si="20">(M19-$C$2)/$C$2</f>
        <v>7.8058212206967106</v>
      </c>
      <c r="P19" s="36">
        <f t="shared" ref="P19:P36" si="21">D18+G18</f>
        <v>0</v>
      </c>
    </row>
    <row r="20" spans="1:16">
      <c r="A20" s="11">
        <v>14</v>
      </c>
      <c r="B20" s="12">
        <f t="shared" ref="B20:C20" si="22">B19</f>
        <v>43927</v>
      </c>
      <c r="C20" s="13">
        <f t="shared" si="22"/>
        <v>0.87</v>
      </c>
      <c r="D20" s="14"/>
      <c r="E20" s="15">
        <f t="shared" si="13"/>
        <v>0</v>
      </c>
      <c r="F20" s="16">
        <f t="shared" si="11"/>
        <v>0</v>
      </c>
      <c r="G20" s="16">
        <f t="shared" si="14"/>
        <v>0</v>
      </c>
      <c r="H20" s="11">
        <v>14</v>
      </c>
      <c r="I20" s="17">
        <f t="shared" si="15"/>
        <v>4703.4927324180262</v>
      </c>
      <c r="J20" s="15">
        <f t="shared" si="16"/>
        <v>8795.531409621708</v>
      </c>
      <c r="K20" s="16">
        <f t="shared" si="17"/>
        <v>4092.0386772036818</v>
      </c>
      <c r="L20" s="16">
        <f t="shared" si="18"/>
        <v>2455.2232063222091</v>
      </c>
      <c r="M20" s="30">
        <f t="shared" si="19"/>
        <v>12897.859897900393</v>
      </c>
      <c r="N20" s="35">
        <f t="shared" si="20"/>
        <v>11.897859897900393</v>
      </c>
      <c r="P20" s="36">
        <f t="shared" si="21"/>
        <v>0</v>
      </c>
    </row>
    <row r="21" spans="1:16">
      <c r="A21" s="11">
        <v>15</v>
      </c>
      <c r="B21" s="12">
        <f t="shared" ref="B21:C21" si="23">B20</f>
        <v>43927</v>
      </c>
      <c r="C21" s="13">
        <f t="shared" si="23"/>
        <v>0.87</v>
      </c>
      <c r="D21" s="14"/>
      <c r="E21" s="15">
        <f t="shared" si="13"/>
        <v>0</v>
      </c>
      <c r="F21" s="16">
        <f t="shared" si="11"/>
        <v>0</v>
      </c>
      <c r="G21" s="16">
        <f t="shared" si="14"/>
        <v>0</v>
      </c>
      <c r="H21" s="11">
        <v>15</v>
      </c>
      <c r="I21" s="17">
        <f t="shared" si="15"/>
        <v>7158.7159387402353</v>
      </c>
      <c r="J21" s="15">
        <f t="shared" si="16"/>
        <v>13386.798805444239</v>
      </c>
      <c r="K21" s="16">
        <f t="shared" si="17"/>
        <v>6228.0828667040041</v>
      </c>
      <c r="L21" s="16">
        <f t="shared" si="18"/>
        <v>3736.8497200224024</v>
      </c>
      <c r="M21" s="30">
        <f t="shared" si="19"/>
        <v>19125.942764604399</v>
      </c>
      <c r="N21" s="35">
        <f t="shared" si="20"/>
        <v>18.1259427646044</v>
      </c>
      <c r="P21" s="36">
        <f t="shared" si="21"/>
        <v>0</v>
      </c>
    </row>
    <row r="22" spans="1:16">
      <c r="A22" s="11">
        <v>16</v>
      </c>
      <c r="B22" s="12">
        <f t="shared" ref="B22:C22" si="24">B21</f>
        <v>43927</v>
      </c>
      <c r="C22" s="13">
        <f t="shared" si="24"/>
        <v>0.87</v>
      </c>
      <c r="D22" s="14"/>
      <c r="E22" s="15">
        <f t="shared" si="13"/>
        <v>0</v>
      </c>
      <c r="F22" s="16">
        <f t="shared" si="11"/>
        <v>0</v>
      </c>
      <c r="G22" s="16">
        <f t="shared" si="14"/>
        <v>0</v>
      </c>
      <c r="H22" s="11">
        <v>16</v>
      </c>
      <c r="I22" s="17">
        <f t="shared" si="15"/>
        <v>10895.565658762638</v>
      </c>
      <c r="J22" s="15">
        <f t="shared" si="16"/>
        <v>20374.707781886133</v>
      </c>
      <c r="K22" s="16">
        <f t="shared" si="17"/>
        <v>9479.1421231234945</v>
      </c>
      <c r="L22" s="16">
        <f t="shared" si="18"/>
        <v>5687.4852738740965</v>
      </c>
      <c r="M22" s="30">
        <f t="shared" si="19"/>
        <v>28605.084887727891</v>
      </c>
      <c r="N22" s="35">
        <f t="shared" si="20"/>
        <v>27.605084887727891</v>
      </c>
      <c r="P22" s="36">
        <f t="shared" si="21"/>
        <v>0</v>
      </c>
    </row>
    <row r="23" spans="1:16">
      <c r="A23" s="11">
        <v>17</v>
      </c>
      <c r="B23" s="12">
        <f t="shared" ref="B23:C23" si="25">B22</f>
        <v>43927</v>
      </c>
      <c r="C23" s="13">
        <f t="shared" si="25"/>
        <v>0.87</v>
      </c>
      <c r="D23" s="14"/>
      <c r="E23" s="15">
        <f t="shared" si="13"/>
        <v>0</v>
      </c>
      <c r="F23" s="16">
        <f t="shared" si="11"/>
        <v>0</v>
      </c>
      <c r="G23" s="16">
        <f t="shared" si="14"/>
        <v>0</v>
      </c>
      <c r="H23" s="11">
        <v>17</v>
      </c>
      <c r="I23" s="17">
        <f t="shared" si="15"/>
        <v>16583.050932636736</v>
      </c>
      <c r="J23" s="15">
        <f t="shared" si="16"/>
        <v>31010.305244030693</v>
      </c>
      <c r="K23" s="16">
        <f t="shared" si="17"/>
        <v>14427.254311393957</v>
      </c>
      <c r="L23" s="16">
        <f t="shared" si="18"/>
        <v>8656.352586836374</v>
      </c>
      <c r="M23" s="30">
        <f t="shared" si="19"/>
        <v>43032.339199121852</v>
      </c>
      <c r="N23" s="35">
        <f t="shared" si="20"/>
        <v>42.03233919912185</v>
      </c>
      <c r="P23" s="36">
        <f t="shared" si="21"/>
        <v>0</v>
      </c>
    </row>
    <row r="24" spans="1:16">
      <c r="A24" s="11">
        <v>18</v>
      </c>
      <c r="B24" s="12">
        <f t="shared" ref="B24:C24" si="26">B23</f>
        <v>43927</v>
      </c>
      <c r="C24" s="13">
        <f t="shared" si="26"/>
        <v>0.87</v>
      </c>
      <c r="D24" s="14"/>
      <c r="E24" s="15">
        <f t="shared" si="13"/>
        <v>0</v>
      </c>
      <c r="F24" s="16">
        <f t="shared" si="11"/>
        <v>0</v>
      </c>
      <c r="G24" s="16">
        <f t="shared" si="14"/>
        <v>0</v>
      </c>
      <c r="H24" s="11">
        <v>18</v>
      </c>
      <c r="I24" s="17">
        <f t="shared" si="15"/>
        <v>25239.403519473111</v>
      </c>
      <c r="J24" s="15">
        <f t="shared" si="16"/>
        <v>47197.684581414716</v>
      </c>
      <c r="K24" s="16">
        <f t="shared" si="17"/>
        <v>21958.281061941605</v>
      </c>
      <c r="L24" s="16">
        <f t="shared" si="18"/>
        <v>13174.968637164962</v>
      </c>
      <c r="M24" s="30">
        <f t="shared" si="19"/>
        <v>64990.620261063457</v>
      </c>
      <c r="N24" s="35">
        <f t="shared" si="20"/>
        <v>63.990620261063455</v>
      </c>
      <c r="P24" s="36">
        <f t="shared" si="21"/>
        <v>0</v>
      </c>
    </row>
    <row r="25" spans="1:16">
      <c r="A25" s="11">
        <v>19</v>
      </c>
      <c r="B25" s="12">
        <f t="shared" ref="B25:C25" si="27">B24</f>
        <v>43927</v>
      </c>
      <c r="C25" s="13">
        <f t="shared" si="27"/>
        <v>0.87</v>
      </c>
      <c r="D25" s="14"/>
      <c r="E25" s="15">
        <f t="shared" si="13"/>
        <v>0</v>
      </c>
      <c r="F25" s="16">
        <f t="shared" si="11"/>
        <v>0</v>
      </c>
      <c r="G25" s="16">
        <f t="shared" si="14"/>
        <v>0</v>
      </c>
      <c r="H25" s="11">
        <v>19</v>
      </c>
      <c r="I25" s="17">
        <f t="shared" si="15"/>
        <v>38414.37215663807</v>
      </c>
      <c r="J25" s="15">
        <f t="shared" si="16"/>
        <v>71834.875932913186</v>
      </c>
      <c r="K25" s="16">
        <f t="shared" si="17"/>
        <v>33420.503776275116</v>
      </c>
      <c r="L25" s="16">
        <f t="shared" si="18"/>
        <v>20052.302265765069</v>
      </c>
      <c r="M25" s="30">
        <f t="shared" si="19"/>
        <v>98411.124037338566</v>
      </c>
      <c r="N25" s="35">
        <f t="shared" si="20"/>
        <v>97.411124037338567</v>
      </c>
      <c r="P25" s="36">
        <f t="shared" si="21"/>
        <v>0</v>
      </c>
    </row>
    <row r="26" spans="1:16">
      <c r="A26" s="11">
        <v>20</v>
      </c>
      <c r="B26" s="12">
        <f t="shared" ref="B26:C26" si="28">B25</f>
        <v>43927</v>
      </c>
      <c r="C26" s="13">
        <f t="shared" si="28"/>
        <v>0.87</v>
      </c>
      <c r="D26" s="14"/>
      <c r="E26" s="15">
        <f t="shared" si="13"/>
        <v>0</v>
      </c>
      <c r="F26" s="16">
        <f t="shared" si="11"/>
        <v>0</v>
      </c>
      <c r="G26" s="16">
        <f t="shared" si="14"/>
        <v>0</v>
      </c>
      <c r="H26" s="11">
        <v>20</v>
      </c>
      <c r="I26" s="17">
        <f t="shared" si="15"/>
        <v>58466.674422403143</v>
      </c>
      <c r="J26" s="15">
        <f t="shared" si="16"/>
        <v>109332.68116989388</v>
      </c>
      <c r="K26" s="16">
        <f t="shared" si="17"/>
        <v>50866.006747490741</v>
      </c>
      <c r="L26" s="16">
        <f t="shared" si="18"/>
        <v>30519.604048494442</v>
      </c>
      <c r="M26" s="30">
        <f t="shared" si="19"/>
        <v>149277.13078482932</v>
      </c>
      <c r="N26" s="35">
        <f t="shared" si="20"/>
        <v>148.27713078482932</v>
      </c>
      <c r="P26" s="36">
        <f t="shared" si="21"/>
        <v>0</v>
      </c>
    </row>
    <row r="27" spans="1:16">
      <c r="A27" s="11">
        <v>21</v>
      </c>
      <c r="B27" s="12">
        <f t="shared" ref="B27:C27" si="29">B26</f>
        <v>43927</v>
      </c>
      <c r="C27" s="13">
        <f t="shared" si="29"/>
        <v>0.87</v>
      </c>
      <c r="D27" s="14"/>
      <c r="E27" s="15">
        <f t="shared" si="13"/>
        <v>0</v>
      </c>
      <c r="F27" s="16">
        <f t="shared" si="11"/>
        <v>0</v>
      </c>
      <c r="G27" s="16">
        <f t="shared" si="14"/>
        <v>0</v>
      </c>
      <c r="H27" s="11">
        <v>21</v>
      </c>
      <c r="I27" s="17">
        <f t="shared" si="15"/>
        <v>88986.278470897581</v>
      </c>
      <c r="J27" s="15">
        <f t="shared" si="16"/>
        <v>166404.34074057848</v>
      </c>
      <c r="K27" s="16">
        <f t="shared" si="17"/>
        <v>77418.0622696809</v>
      </c>
      <c r="L27" s="16">
        <f t="shared" si="18"/>
        <v>46450.837361808539</v>
      </c>
      <c r="M27" s="30">
        <f t="shared" si="19"/>
        <v>226695.19305451022</v>
      </c>
      <c r="N27" s="35">
        <f t="shared" si="20"/>
        <v>225.69519305451021</v>
      </c>
      <c r="P27" s="36">
        <f t="shared" si="21"/>
        <v>0</v>
      </c>
    </row>
    <row r="28" spans="1:16">
      <c r="A28" s="11">
        <v>22</v>
      </c>
      <c r="B28" s="12">
        <f t="shared" ref="B28:C28" si="30">B27</f>
        <v>43927</v>
      </c>
      <c r="C28" s="13">
        <f t="shared" si="30"/>
        <v>0.87</v>
      </c>
      <c r="D28" s="14"/>
      <c r="E28" s="15">
        <f t="shared" si="13"/>
        <v>0</v>
      </c>
      <c r="F28" s="16">
        <f t="shared" si="11"/>
        <v>0</v>
      </c>
      <c r="G28" s="16">
        <f t="shared" si="14"/>
        <v>0</v>
      </c>
      <c r="H28" s="11">
        <v>22</v>
      </c>
      <c r="I28" s="17">
        <f t="shared" si="15"/>
        <v>135437.11583270613</v>
      </c>
      <c r="J28" s="15">
        <f t="shared" si="16"/>
        <v>253267.40660716046</v>
      </c>
      <c r="K28" s="16">
        <f t="shared" si="17"/>
        <v>117830.29077445433</v>
      </c>
      <c r="L28" s="16">
        <f t="shared" si="18"/>
        <v>70698.1744646726</v>
      </c>
      <c r="M28" s="30">
        <f t="shared" si="19"/>
        <v>344525.48382896453</v>
      </c>
      <c r="N28" s="35">
        <f t="shared" si="20"/>
        <v>343.52548382896452</v>
      </c>
      <c r="P28" s="36">
        <f t="shared" si="21"/>
        <v>0</v>
      </c>
    </row>
    <row r="29" spans="1:16">
      <c r="A29" s="11">
        <v>23</v>
      </c>
      <c r="B29" s="12">
        <f t="shared" ref="B29:C29" si="31">B28</f>
        <v>43927</v>
      </c>
      <c r="C29" s="13">
        <f t="shared" si="31"/>
        <v>0.87</v>
      </c>
      <c r="D29" s="14"/>
      <c r="E29" s="15">
        <f t="shared" si="13"/>
        <v>0</v>
      </c>
      <c r="F29" s="16">
        <f t="shared" si="11"/>
        <v>0</v>
      </c>
      <c r="G29" s="16">
        <f t="shared" si="14"/>
        <v>0</v>
      </c>
      <c r="H29" s="11">
        <v>23</v>
      </c>
      <c r="I29" s="17">
        <f t="shared" si="15"/>
        <v>206135.29029737873</v>
      </c>
      <c r="J29" s="15">
        <f t="shared" si="16"/>
        <v>385472.99285609822</v>
      </c>
      <c r="K29" s="16">
        <f t="shared" si="17"/>
        <v>179337.70255871949</v>
      </c>
      <c r="L29" s="16">
        <f t="shared" si="18"/>
        <v>107602.62153523169</v>
      </c>
      <c r="M29" s="30">
        <f t="shared" si="19"/>
        <v>523863.18638768402</v>
      </c>
      <c r="N29" s="35">
        <f t="shared" si="20"/>
        <v>522.86318638768398</v>
      </c>
      <c r="P29" s="36">
        <f t="shared" si="21"/>
        <v>0</v>
      </c>
    </row>
    <row r="30" spans="1:16">
      <c r="A30" s="11">
        <v>24</v>
      </c>
      <c r="B30" s="12">
        <f t="shared" ref="B30:C30" si="32">B29</f>
        <v>43927</v>
      </c>
      <c r="C30" s="13">
        <f t="shared" si="32"/>
        <v>0.87</v>
      </c>
      <c r="D30" s="14"/>
      <c r="E30" s="15">
        <f t="shared" si="13"/>
        <v>0</v>
      </c>
      <c r="F30" s="16">
        <f t="shared" si="11"/>
        <v>0</v>
      </c>
      <c r="G30" s="16">
        <f t="shared" si="14"/>
        <v>0</v>
      </c>
      <c r="H30" s="11">
        <v>24</v>
      </c>
      <c r="I30" s="17">
        <f t="shared" si="15"/>
        <v>313737.91183261044</v>
      </c>
      <c r="J30" s="15">
        <f t="shared" si="16"/>
        <v>586689.89512698143</v>
      </c>
      <c r="K30" s="16">
        <f t="shared" si="17"/>
        <v>272951.98329437099</v>
      </c>
      <c r="L30" s="16">
        <f t="shared" si="18"/>
        <v>163771.18997662258</v>
      </c>
      <c r="M30" s="30">
        <f t="shared" si="19"/>
        <v>796815.16968205501</v>
      </c>
      <c r="N30" s="35">
        <f t="shared" si="20"/>
        <v>795.81516968205506</v>
      </c>
      <c r="P30" s="36">
        <f t="shared" si="21"/>
        <v>0</v>
      </c>
    </row>
    <row r="31" spans="1:16">
      <c r="A31" s="11">
        <v>25</v>
      </c>
      <c r="B31" s="12">
        <f t="shared" ref="B31:C31" si="33">B30</f>
        <v>43927</v>
      </c>
      <c r="C31" s="13">
        <f t="shared" si="33"/>
        <v>0.87</v>
      </c>
      <c r="D31" s="14"/>
      <c r="E31" s="15">
        <f t="shared" si="13"/>
        <v>0</v>
      </c>
      <c r="F31" s="16">
        <f t="shared" si="11"/>
        <v>0</v>
      </c>
      <c r="G31" s="16">
        <f t="shared" si="14"/>
        <v>0</v>
      </c>
      <c r="H31" s="11">
        <v>25</v>
      </c>
      <c r="I31" s="17">
        <f t="shared" si="15"/>
        <v>477509.10180923302</v>
      </c>
      <c r="J31" s="15">
        <f t="shared" si="16"/>
        <v>892942.0203832658</v>
      </c>
      <c r="K31" s="16">
        <f t="shared" si="17"/>
        <v>415432.91857403278</v>
      </c>
      <c r="L31" s="16">
        <f t="shared" si="18"/>
        <v>249259.75114441966</v>
      </c>
      <c r="M31" s="30">
        <f t="shared" si="19"/>
        <v>1212248.0882560879</v>
      </c>
      <c r="N31" s="35">
        <f t="shared" si="20"/>
        <v>1211.2480882560878</v>
      </c>
      <c r="P31" s="36">
        <f t="shared" si="21"/>
        <v>0</v>
      </c>
    </row>
    <row r="32" spans="1:16">
      <c r="A32" s="11">
        <v>26</v>
      </c>
      <c r="B32" s="12">
        <f t="shared" ref="B32:C32" si="34">B31</f>
        <v>43927</v>
      </c>
      <c r="C32" s="13">
        <f t="shared" si="34"/>
        <v>0.87</v>
      </c>
      <c r="D32" s="14"/>
      <c r="E32" s="15">
        <f t="shared" si="13"/>
        <v>0</v>
      </c>
      <c r="F32" s="16">
        <f t="shared" si="11"/>
        <v>0</v>
      </c>
      <c r="G32" s="16">
        <f t="shared" si="14"/>
        <v>0</v>
      </c>
      <c r="H32" s="11">
        <v>26</v>
      </c>
      <c r="I32" s="17">
        <f t="shared" si="15"/>
        <v>726768.85295365262</v>
      </c>
      <c r="J32" s="15">
        <f t="shared" si="16"/>
        <v>1359057.7550233305</v>
      </c>
      <c r="K32" s="16">
        <f t="shared" si="17"/>
        <v>632288.90206967783</v>
      </c>
      <c r="L32" s="16">
        <f t="shared" si="18"/>
        <v>379373.34124180669</v>
      </c>
      <c r="M32" s="30">
        <f t="shared" si="19"/>
        <v>1844536.9903257657</v>
      </c>
      <c r="N32" s="35">
        <f t="shared" si="20"/>
        <v>1843.5369903257656</v>
      </c>
      <c r="P32" s="36">
        <f t="shared" si="21"/>
        <v>0</v>
      </c>
    </row>
    <row r="33" spans="1:16">
      <c r="A33" s="11">
        <v>27</v>
      </c>
      <c r="B33" s="12">
        <f t="shared" ref="B33:C33" si="35">B32</f>
        <v>43927</v>
      </c>
      <c r="C33" s="13">
        <f t="shared" si="35"/>
        <v>0.87</v>
      </c>
      <c r="D33" s="14"/>
      <c r="E33" s="15">
        <f t="shared" si="13"/>
        <v>0</v>
      </c>
      <c r="F33" s="16">
        <f t="shared" si="11"/>
        <v>0</v>
      </c>
      <c r="G33" s="16">
        <f t="shared" si="14"/>
        <v>0</v>
      </c>
      <c r="H33" s="11">
        <v>27</v>
      </c>
      <c r="I33" s="17">
        <f t="shared" si="15"/>
        <v>1106142.1941954594</v>
      </c>
      <c r="J33" s="15">
        <f t="shared" si="16"/>
        <v>2068485.9031455088</v>
      </c>
      <c r="K33" s="16">
        <f t="shared" si="17"/>
        <v>962343.70895004948</v>
      </c>
      <c r="L33" s="16">
        <f t="shared" si="18"/>
        <v>577406.22537002969</v>
      </c>
      <c r="M33" s="30">
        <f t="shared" si="19"/>
        <v>2806880.6992758149</v>
      </c>
      <c r="N33" s="35">
        <f t="shared" si="20"/>
        <v>2805.880699275815</v>
      </c>
      <c r="P33" s="36">
        <f t="shared" si="21"/>
        <v>0</v>
      </c>
    </row>
    <row r="34" spans="1:16">
      <c r="A34" s="11">
        <v>28</v>
      </c>
      <c r="B34" s="12">
        <f t="shared" ref="B34:C34" si="36">B33</f>
        <v>43927</v>
      </c>
      <c r="C34" s="13">
        <f t="shared" si="36"/>
        <v>0.87</v>
      </c>
      <c r="D34" s="14"/>
      <c r="E34" s="15">
        <f t="shared" si="13"/>
        <v>0</v>
      </c>
      <c r="F34" s="16">
        <f t="shared" si="11"/>
        <v>0</v>
      </c>
      <c r="G34" s="16">
        <f t="shared" si="14"/>
        <v>0</v>
      </c>
      <c r="H34" s="11">
        <v>28</v>
      </c>
      <c r="I34" s="17">
        <f t="shared" si="15"/>
        <v>1683548.4195654891</v>
      </c>
      <c r="J34" s="15">
        <f t="shared" si="16"/>
        <v>3148235.5445874645</v>
      </c>
      <c r="K34" s="16">
        <f t="shared" si="17"/>
        <v>1464687.1250219755</v>
      </c>
      <c r="L34" s="16">
        <f t="shared" si="18"/>
        <v>878812.27501318522</v>
      </c>
      <c r="M34" s="30">
        <f t="shared" si="19"/>
        <v>4271567.8242977904</v>
      </c>
      <c r="N34" s="35">
        <f t="shared" si="20"/>
        <v>4270.5678242977901</v>
      </c>
      <c r="P34" s="36">
        <f t="shared" si="21"/>
        <v>0</v>
      </c>
    </row>
    <row r="35" spans="1:16">
      <c r="A35" s="11">
        <v>29</v>
      </c>
      <c r="B35" s="12">
        <f t="shared" ref="B35:C35" si="37">B34</f>
        <v>43927</v>
      </c>
      <c r="C35" s="13">
        <f t="shared" si="37"/>
        <v>0.87</v>
      </c>
      <c r="D35" s="14"/>
      <c r="E35" s="15">
        <f t="shared" si="13"/>
        <v>0</v>
      </c>
      <c r="F35" s="16">
        <f t="shared" si="11"/>
        <v>0</v>
      </c>
      <c r="G35" s="16">
        <f t="shared" si="14"/>
        <v>0</v>
      </c>
      <c r="H35" s="11">
        <v>29</v>
      </c>
      <c r="I35" s="17">
        <f t="shared" si="15"/>
        <v>2562360.6945786742</v>
      </c>
      <c r="J35" s="15">
        <f t="shared" si="16"/>
        <v>4791614.4988621213</v>
      </c>
      <c r="K35" s="16">
        <f t="shared" si="17"/>
        <v>2229253.8042834471</v>
      </c>
      <c r="L35" s="16">
        <f t="shared" si="18"/>
        <v>1337552.2825700683</v>
      </c>
      <c r="M35" s="30">
        <f t="shared" si="19"/>
        <v>6500821.628581237</v>
      </c>
      <c r="N35" s="35">
        <f t="shared" si="20"/>
        <v>6499.8216285812368</v>
      </c>
      <c r="P35" s="36">
        <f t="shared" si="21"/>
        <v>0</v>
      </c>
    </row>
    <row r="36" spans="1:16">
      <c r="A36" s="11">
        <v>30</v>
      </c>
      <c r="B36" s="12">
        <f t="shared" ref="B36:C36" si="38">B35</f>
        <v>43927</v>
      </c>
      <c r="C36" s="13">
        <f t="shared" si="38"/>
        <v>0.87</v>
      </c>
      <c r="D36" s="14"/>
      <c r="E36" s="15">
        <f t="shared" si="13"/>
        <v>0</v>
      </c>
      <c r="F36" s="16">
        <f t="shared" si="11"/>
        <v>0</v>
      </c>
      <c r="G36" s="16">
        <f t="shared" si="14"/>
        <v>0</v>
      </c>
      <c r="H36" s="11">
        <v>30</v>
      </c>
      <c r="I36" s="17">
        <f t="shared" si="15"/>
        <v>3899912.9771487424</v>
      </c>
      <c r="J36" s="15">
        <f t="shared" si="16"/>
        <v>7292837.2672681483</v>
      </c>
      <c r="K36" s="16">
        <f t="shared" si="17"/>
        <v>3392924.2901194058</v>
      </c>
      <c r="L36" s="16">
        <f t="shared" si="18"/>
        <v>2035754.5740716434</v>
      </c>
      <c r="M36" s="30">
        <f t="shared" si="19"/>
        <v>9893745.9187006429</v>
      </c>
      <c r="N36" s="35">
        <f t="shared" si="20"/>
        <v>9892.7459187006425</v>
      </c>
      <c r="P36" s="36">
        <f t="shared" si="21"/>
        <v>0</v>
      </c>
    </row>
    <row r="37" spans="1:16">
      <c r="A37" s="11">
        <v>31</v>
      </c>
      <c r="B37" s="12">
        <f t="shared" ref="B37:C37" si="39">B36</f>
        <v>43927</v>
      </c>
      <c r="C37" s="13">
        <f t="shared" si="39"/>
        <v>0.87</v>
      </c>
      <c r="D37" s="14"/>
      <c r="E37" s="15">
        <f t="shared" ref="E37" si="40">D37*C37+D37</f>
        <v>0</v>
      </c>
      <c r="F37" s="16">
        <f t="shared" si="11"/>
        <v>0</v>
      </c>
      <c r="G37" s="16">
        <f t="shared" ref="G37" si="41">F37*60%</f>
        <v>0</v>
      </c>
      <c r="H37" s="11">
        <v>31</v>
      </c>
      <c r="I37" s="17">
        <f t="shared" ref="I37" si="42">I36+L36</f>
        <v>5935667.5512203854</v>
      </c>
      <c r="J37" s="15">
        <f t="shared" ref="J37" si="43">I37*C37+I37</f>
        <v>11099698.320782121</v>
      </c>
      <c r="K37" s="16">
        <f t="shared" ref="K37" si="44">J37-I37</f>
        <v>5164030.7695617359</v>
      </c>
      <c r="L37" s="16">
        <f t="shared" ref="L37" si="45">K37*60%</f>
        <v>3098418.4617370414</v>
      </c>
      <c r="M37" s="30">
        <f t="shared" ref="M37" si="46">M36+K37</f>
        <v>15057776.688262379</v>
      </c>
      <c r="N37" s="35">
        <f t="shared" ref="N37" si="47">(M37-$C$2)/$C$2</f>
        <v>15056.776688262378</v>
      </c>
      <c r="P37" s="36">
        <f t="shared" ref="P37" si="48">D36+G36</f>
        <v>0</v>
      </c>
    </row>
  </sheetData>
  <mergeCells count="9">
    <mergeCell ref="F4:G4"/>
    <mergeCell ref="J4:L4"/>
    <mergeCell ref="I5:N5"/>
    <mergeCell ref="B1:G1"/>
    <mergeCell ref="J1:L1"/>
    <mergeCell ref="F2:G2"/>
    <mergeCell ref="J2:L2"/>
    <mergeCell ref="F3:G3"/>
    <mergeCell ref="J3:L3"/>
  </mergeCells>
  <conditionalFormatting sqref="N7:N37">
    <cfRule type="cellIs" dxfId="0" priority="1" operator="greaterThan">
      <formula>$J$4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SIMULADOR</vt:lpstr>
      <vt:lpstr>PLanilha Melhorada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Almeida</dc:creator>
  <cp:lastModifiedBy>Maria Odete</cp:lastModifiedBy>
  <dcterms:created xsi:type="dcterms:W3CDTF">2018-01-06T17:22:14Z</dcterms:created>
  <dcterms:modified xsi:type="dcterms:W3CDTF">2020-07-11T19:57:30Z</dcterms:modified>
</cp:coreProperties>
</file>